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Junio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M34" i="1" s="1"/>
  <c r="K27" i="1" l="1"/>
  <c r="L27" i="1" s="1"/>
  <c r="M27" i="1" s="1"/>
  <c r="L28" i="1"/>
  <c r="M28" i="1" s="1"/>
  <c r="L29" i="1"/>
  <c r="M29" i="1" s="1"/>
  <c r="L30" i="1"/>
  <c r="M30" i="1" s="1"/>
  <c r="L31" i="1"/>
  <c r="M31" i="1" s="1"/>
  <c r="L32" i="1"/>
  <c r="L33" i="1"/>
  <c r="M33" i="1" s="1"/>
  <c r="M32" i="1"/>
  <c r="K26" i="1"/>
  <c r="K22" i="1"/>
  <c r="K21" i="1"/>
  <c r="L21" i="1" s="1"/>
  <c r="M21" i="1" s="1"/>
  <c r="K20" i="1"/>
  <c r="L20" i="1" s="1"/>
  <c r="M20" i="1" s="1"/>
  <c r="L19" i="1"/>
  <c r="M19" i="1" s="1"/>
  <c r="L22" i="1"/>
  <c r="M22" i="1" s="1"/>
  <c r="L23" i="1"/>
  <c r="M23" i="1" s="1"/>
  <c r="L24" i="1"/>
  <c r="M24" i="1" s="1"/>
  <c r="L25" i="1"/>
  <c r="M25" i="1" s="1"/>
  <c r="L26" i="1"/>
  <c r="M26" i="1" s="1"/>
  <c r="K17" i="1"/>
  <c r="L17" i="1" s="1"/>
  <c r="M17" i="1" s="1"/>
  <c r="L18" i="1"/>
  <c r="M18" i="1" s="1"/>
  <c r="K16" i="1"/>
  <c r="K15" i="1"/>
  <c r="L15" i="1" s="1"/>
  <c r="M15" i="1" s="1"/>
  <c r="K12" i="1"/>
  <c r="L12" i="1" s="1"/>
  <c r="M12" i="1" s="1"/>
  <c r="K13" i="1"/>
  <c r="L13" i="1" s="1"/>
  <c r="M13" i="1" s="1"/>
  <c r="K14" i="1"/>
  <c r="L14" i="1" s="1"/>
  <c r="M14" i="1" s="1"/>
  <c r="L9" i="1"/>
  <c r="M9" i="1" s="1"/>
  <c r="L10" i="1"/>
  <c r="M10" i="1" s="1"/>
  <c r="L11" i="1"/>
  <c r="M11" i="1" s="1"/>
  <c r="L16" i="1"/>
  <c r="M16" i="1" s="1"/>
  <c r="L7" i="1"/>
  <c r="M7" i="1" s="1"/>
  <c r="L8" i="1"/>
  <c r="M8" i="1" s="1"/>
  <c r="L6" i="1"/>
  <c r="M6" i="1" s="1"/>
</calcChain>
</file>

<file path=xl/sharedStrings.xml><?xml version="1.0" encoding="utf-8"?>
<sst xmlns="http://schemas.openxmlformats.org/spreadsheetml/2006/main" count="162" uniqueCount="83">
  <si>
    <t>No.</t>
  </si>
  <si>
    <t>NOMBRE Y APELLIDO</t>
  </si>
  <si>
    <t>CARGO</t>
  </si>
  <si>
    <t>CATEGORIA DEL SERVIDOR</t>
  </si>
  <si>
    <t>GÉNERO</t>
  </si>
  <si>
    <t>AFP</t>
  </si>
  <si>
    <t>ISR</t>
  </si>
  <si>
    <t>SFS</t>
  </si>
  <si>
    <t>Consejo Nacional para la Reglamentacion y Fomento de la Industria Lechera</t>
  </si>
  <si>
    <t xml:space="preserve">                        Nómina de Sueldos - Empleados Fijos</t>
  </si>
  <si>
    <t>CONALECHE</t>
  </si>
  <si>
    <t>MIGUEL ENRIQUE LAUREANO NOVA</t>
  </si>
  <si>
    <t>DIRECTOR EJECUTIVO</t>
  </si>
  <si>
    <t>Empleado Fijo</t>
  </si>
  <si>
    <t>Masculino</t>
  </si>
  <si>
    <t>KARLA INMACULADA  DURAN GARCIA</t>
  </si>
  <si>
    <t>JONATHAN RAFAEL  QUIROZ HENRIQUEZ</t>
  </si>
  <si>
    <t>Femenino</t>
  </si>
  <si>
    <t>SECRETARIA EJECUTIVA</t>
  </si>
  <si>
    <t>SUPERVISOR DE EVENTOS</t>
  </si>
  <si>
    <t>ANGELICA MARIA FELIZ RAMIREZ</t>
  </si>
  <si>
    <t>ANGEL ALBERTO  SANCHEZ DIAZ</t>
  </si>
  <si>
    <t>SECRETARIA</t>
  </si>
  <si>
    <t>RECEPCIONISTA</t>
  </si>
  <si>
    <t>MENSAJERO</t>
  </si>
  <si>
    <t>SERGIA LIDIA CAROLINA  SANTANA CASTILLO</t>
  </si>
  <si>
    <t>MANUEL ALEJANDRO  SANCHEZ MARTE</t>
  </si>
  <si>
    <t>JORGE BENJAMIN</t>
  </si>
  <si>
    <t>TECNICO CONTABILIDAD</t>
  </si>
  <si>
    <t>ENC. DIVISION CONTABILIDAD</t>
  </si>
  <si>
    <t>CANDIDA DEL ROSARIO  ACOSTA MORETA</t>
  </si>
  <si>
    <t>SECRETARIA LEGAL</t>
  </si>
  <si>
    <t>BERNARDO EDUARDO  SANTANA DANDRADE</t>
  </si>
  <si>
    <t>MIGUEL  CASILLA REYES</t>
  </si>
  <si>
    <t>RAFAEL ALEJANDRO MERCEDES RIVAS</t>
  </si>
  <si>
    <t>AGENTE DE CAPTACION</t>
  </si>
  <si>
    <t>MARIANA  FURAKIS NOVAS</t>
  </si>
  <si>
    <t>LEANDRO VARGAS</t>
  </si>
  <si>
    <t>YUDERKY GISSELLE  PEREZ MATOS</t>
  </si>
  <si>
    <t>ENC. DEP. TECNICO LACTEO</t>
  </si>
  <si>
    <t>ENC. SECCION CALIDAD</t>
  </si>
  <si>
    <t>ANALISTA DE LA LECHE</t>
  </si>
  <si>
    <t>PABLO ANTONIO CONTRERAS PEÑA</t>
  </si>
  <si>
    <t>JUAN IGNACIO  HERNANDEZ CRUZ</t>
  </si>
  <si>
    <t>ADOLFO ALIX FORTUNA VENTURA</t>
  </si>
  <si>
    <t>VIKMARY MEDINA D ORBE</t>
  </si>
  <si>
    <t>DIANA YARIZA  SORIANO MARTE</t>
  </si>
  <si>
    <t>CHOFER</t>
  </si>
  <si>
    <t>Asesoria Tecnica</t>
  </si>
  <si>
    <t>CARLOS ALFONSO MEDINA MEDINA</t>
  </si>
  <si>
    <t>Encargado de Compra</t>
  </si>
  <si>
    <t>ALVARO ANTONIO EMETERIO</t>
  </si>
  <si>
    <t>ANTONIA ELIZABETH  TABERA PEREZ</t>
  </si>
  <si>
    <t>JOSE MANUEL  BAEZ FERNANDEZ</t>
  </si>
  <si>
    <t>NATIVIDAD MANZUETA MORLA</t>
  </si>
  <si>
    <t>NOEMI KING FLORENTINO</t>
  </si>
  <si>
    <t>VICTOR MANUEL MATEO SOTO</t>
  </si>
  <si>
    <t>YANETT ALTAGRACIA MARTINEZ CABRERA</t>
  </si>
  <si>
    <t>CONSERJE</t>
  </si>
  <si>
    <t>JARDINERO</t>
  </si>
  <si>
    <t xml:space="preserve"> DEPARTAMENTO / DIVISION O SECCION</t>
  </si>
  <si>
    <t>Dpto. Direccion Ejecutiva</t>
  </si>
  <si>
    <t>Dpto. Direccion Administrativa</t>
  </si>
  <si>
    <t>Division de Contabilidad</t>
  </si>
  <si>
    <t>Division Legal</t>
  </si>
  <si>
    <t>Dpto. Planificacion y Desarrollo</t>
  </si>
  <si>
    <t>Dpto. Captacion y Fiscalizacion</t>
  </si>
  <si>
    <t>Dpto. Tecnico Lacteo</t>
  </si>
  <si>
    <t>Seccion Calidad Leche</t>
  </si>
  <si>
    <t>Dpto. Sub-Direccion Tecnica</t>
  </si>
  <si>
    <t>Division Recursos Humanos</t>
  </si>
  <si>
    <t>Seccion Servicios Generales</t>
  </si>
  <si>
    <t>Seccion de Compras</t>
  </si>
  <si>
    <t>INGRESO     BRUTO</t>
  </si>
  <si>
    <t xml:space="preserve">ENC. PLANIFICACION </t>
  </si>
  <si>
    <t>OTROS   DESC.</t>
  </si>
  <si>
    <t>TOTAL   DESC.</t>
  </si>
  <si>
    <t>INGRESO   NETO</t>
  </si>
  <si>
    <t>ENC. SERVICIOS GENERALES</t>
  </si>
  <si>
    <t>JUAN MANUEL  CHALAS SANTANA</t>
  </si>
  <si>
    <r>
      <t xml:space="preserve">                   Correspondiente al mes de Junio del</t>
    </r>
    <r>
      <rPr>
        <b/>
        <u/>
        <sz val="10"/>
        <rFont val="Poppins"/>
      </rPr>
      <t xml:space="preserve"> 2023</t>
    </r>
  </si>
  <si>
    <t xml:space="preserve"> ASISTENTE  DIR. EJECUTIVA</t>
  </si>
  <si>
    <t>DIR. TECNICO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</si>
</sst>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Poppins"/>
    </font>
    <font>
      <b/>
      <u/>
      <sz val="10"/>
      <name val="Poppins"/>
    </font>
    <font>
      <b/>
      <sz val="14"/>
      <name val="Poppins"/>
    </font>
    <font>
      <b/>
      <sz val="10"/>
      <color theme="0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3" fontId="2" fillId="0" borderId="0" xfId="1" applyFont="1"/>
    <xf numFmtId="4" fontId="2" fillId="0" borderId="0" xfId="0" applyNumberFormat="1" applyFont="1" applyFill="1" applyBorder="1"/>
    <xf numFmtId="43" fontId="2" fillId="0" borderId="0" xfId="1" applyFont="1" applyFill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895350</xdr:colOff>
      <xdr:row>3</xdr:row>
      <xdr:rowOff>124552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057275" cy="743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F28" sqref="F27:F28"/>
    </sheetView>
  </sheetViews>
  <sheetFormatPr baseColWidth="10" defaultRowHeight="15"/>
  <cols>
    <col min="1" max="1" width="3.42578125" bestFit="1" customWidth="1"/>
    <col min="2" max="2" width="32.42578125" customWidth="1"/>
    <col min="3" max="3" width="24.7109375" customWidth="1"/>
    <col min="4" max="4" width="16.85546875" customWidth="1"/>
    <col min="5" max="5" width="12.140625" bestFit="1" customWidth="1"/>
    <col min="6" max="6" width="9.42578125" bestFit="1" customWidth="1"/>
    <col min="7" max="7" width="9.85546875" bestFit="1" customWidth="1"/>
    <col min="8" max="8" width="9" bestFit="1" customWidth="1"/>
    <col min="9" max="9" width="8.85546875" bestFit="1" customWidth="1"/>
    <col min="10" max="10" width="8.85546875" customWidth="1"/>
    <col min="11" max="11" width="9" bestFit="1" customWidth="1"/>
    <col min="12" max="12" width="8.85546875" bestFit="1" customWidth="1"/>
    <col min="13" max="13" width="9.85546875" bestFit="1" customWidth="1"/>
  </cols>
  <sheetData>
    <row r="1" spans="1:13" ht="18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8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7.25" customHeight="1">
      <c r="A3" s="12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9.5" customHeight="1">
      <c r="A4" s="12" t="s">
        <v>80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38.25">
      <c r="A5" s="4" t="s">
        <v>0</v>
      </c>
      <c r="B5" s="4" t="s">
        <v>1</v>
      </c>
      <c r="C5" s="5" t="s">
        <v>60</v>
      </c>
      <c r="D5" s="5" t="s">
        <v>2</v>
      </c>
      <c r="E5" s="5" t="s">
        <v>3</v>
      </c>
      <c r="F5" s="4" t="s">
        <v>4</v>
      </c>
      <c r="G5" s="5" t="s">
        <v>73</v>
      </c>
      <c r="H5" s="4" t="s">
        <v>5</v>
      </c>
      <c r="I5" s="4" t="s">
        <v>6</v>
      </c>
      <c r="J5" s="4" t="s">
        <v>7</v>
      </c>
      <c r="K5" s="5" t="s">
        <v>75</v>
      </c>
      <c r="L5" s="5" t="s">
        <v>76</v>
      </c>
      <c r="M5" s="5" t="s">
        <v>77</v>
      </c>
    </row>
    <row r="6" spans="1:13">
      <c r="A6" s="6">
        <v>1</v>
      </c>
      <c r="B6" s="3" t="s">
        <v>11</v>
      </c>
      <c r="C6" s="3" t="s">
        <v>61</v>
      </c>
      <c r="D6" s="3" t="s">
        <v>12</v>
      </c>
      <c r="E6" s="3" t="s">
        <v>13</v>
      </c>
      <c r="F6" s="3" t="s">
        <v>14</v>
      </c>
      <c r="G6" s="7">
        <v>190000</v>
      </c>
      <c r="H6" s="7">
        <v>5453</v>
      </c>
      <c r="I6" s="7">
        <v>33089.379999999997</v>
      </c>
      <c r="J6" s="7">
        <v>1577.45</v>
      </c>
      <c r="K6" s="7">
        <v>4943.8</v>
      </c>
      <c r="L6" s="7">
        <f>+H6+I6+J6+K6</f>
        <v>45063.63</v>
      </c>
      <c r="M6" s="7">
        <f>+G6-L6</f>
        <v>144936.37</v>
      </c>
    </row>
    <row r="7" spans="1:13">
      <c r="A7" s="6">
        <v>2</v>
      </c>
      <c r="B7" s="3" t="s">
        <v>15</v>
      </c>
      <c r="C7" s="3" t="s">
        <v>61</v>
      </c>
      <c r="D7" s="3" t="s">
        <v>18</v>
      </c>
      <c r="E7" s="3" t="s">
        <v>13</v>
      </c>
      <c r="F7" s="3" t="s">
        <v>17</v>
      </c>
      <c r="G7" s="7">
        <v>40000</v>
      </c>
      <c r="H7" s="7">
        <v>1148</v>
      </c>
      <c r="I7" s="8">
        <v>442.65</v>
      </c>
      <c r="J7" s="8">
        <v>0</v>
      </c>
      <c r="K7" s="7">
        <v>1216</v>
      </c>
      <c r="L7" s="7">
        <f t="shared" ref="L7:L34" si="0">+H7+I7+J7+K7</f>
        <v>2806.65</v>
      </c>
      <c r="M7" s="7">
        <f t="shared" ref="M7:M34" si="1">+G7-L7</f>
        <v>37193.35</v>
      </c>
    </row>
    <row r="8" spans="1:13">
      <c r="A8" s="6">
        <v>3</v>
      </c>
      <c r="B8" s="3" t="s">
        <v>16</v>
      </c>
      <c r="C8" s="3" t="s">
        <v>61</v>
      </c>
      <c r="D8" s="3" t="s">
        <v>19</v>
      </c>
      <c r="E8" s="3" t="s">
        <v>13</v>
      </c>
      <c r="F8" s="3" t="s">
        <v>14</v>
      </c>
      <c r="G8" s="7">
        <v>35000</v>
      </c>
      <c r="H8" s="7">
        <v>1004.5</v>
      </c>
      <c r="I8" s="8">
        <v>0</v>
      </c>
      <c r="J8" s="8">
        <v>0</v>
      </c>
      <c r="K8" s="7">
        <v>1064</v>
      </c>
      <c r="L8" s="7">
        <f t="shared" si="0"/>
        <v>2068.5</v>
      </c>
      <c r="M8" s="7">
        <f t="shared" si="1"/>
        <v>32931.5</v>
      </c>
    </row>
    <row r="9" spans="1:13">
      <c r="A9" s="6">
        <v>4</v>
      </c>
      <c r="B9" s="3" t="s">
        <v>46</v>
      </c>
      <c r="C9" s="3" t="s">
        <v>61</v>
      </c>
      <c r="D9" s="3" t="s">
        <v>81</v>
      </c>
      <c r="E9" s="3" t="s">
        <v>13</v>
      </c>
      <c r="F9" s="3" t="s">
        <v>17</v>
      </c>
      <c r="G9" s="7">
        <v>50000</v>
      </c>
      <c r="H9" s="7">
        <v>1435</v>
      </c>
      <c r="I9" s="7">
        <v>1854</v>
      </c>
      <c r="J9" s="8">
        <v>0</v>
      </c>
      <c r="K9" s="7">
        <v>1520</v>
      </c>
      <c r="L9" s="7">
        <f t="shared" si="0"/>
        <v>4809</v>
      </c>
      <c r="M9" s="7">
        <f t="shared" si="1"/>
        <v>45191</v>
      </c>
    </row>
    <row r="10" spans="1:13">
      <c r="A10" s="6">
        <v>5</v>
      </c>
      <c r="B10" s="3" t="s">
        <v>20</v>
      </c>
      <c r="C10" s="3" t="s">
        <v>62</v>
      </c>
      <c r="D10" s="3" t="s">
        <v>23</v>
      </c>
      <c r="E10" s="3" t="s">
        <v>13</v>
      </c>
      <c r="F10" s="3" t="s">
        <v>17</v>
      </c>
      <c r="G10" s="9">
        <v>20000</v>
      </c>
      <c r="H10" s="10">
        <v>574</v>
      </c>
      <c r="I10" s="8">
        <v>0</v>
      </c>
      <c r="J10" s="8">
        <v>0</v>
      </c>
      <c r="K10" s="8">
        <v>608</v>
      </c>
      <c r="L10" s="7">
        <f t="shared" si="0"/>
        <v>1182</v>
      </c>
      <c r="M10" s="7">
        <f t="shared" si="1"/>
        <v>18818</v>
      </c>
    </row>
    <row r="11" spans="1:13">
      <c r="A11" s="6">
        <v>6</v>
      </c>
      <c r="B11" s="3" t="s">
        <v>21</v>
      </c>
      <c r="C11" s="3" t="s">
        <v>62</v>
      </c>
      <c r="D11" s="3" t="s">
        <v>24</v>
      </c>
      <c r="E11" s="3" t="s">
        <v>13</v>
      </c>
      <c r="F11" s="3" t="s">
        <v>14</v>
      </c>
      <c r="G11" s="9">
        <v>22000</v>
      </c>
      <c r="H11" s="10">
        <v>631.4</v>
      </c>
      <c r="I11" s="8">
        <v>0</v>
      </c>
      <c r="J11" s="8">
        <v>0</v>
      </c>
      <c r="K11" s="8">
        <v>668.8</v>
      </c>
      <c r="L11" s="7">
        <f t="shared" si="0"/>
        <v>1300.1999999999998</v>
      </c>
      <c r="M11" s="7">
        <f t="shared" si="1"/>
        <v>20699.8</v>
      </c>
    </row>
    <row r="12" spans="1:13">
      <c r="A12" s="6">
        <v>7</v>
      </c>
      <c r="B12" s="3" t="s">
        <v>25</v>
      </c>
      <c r="C12" s="3" t="s">
        <v>63</v>
      </c>
      <c r="D12" s="3" t="s">
        <v>29</v>
      </c>
      <c r="E12" s="3" t="s">
        <v>13</v>
      </c>
      <c r="F12" s="3" t="s">
        <v>17</v>
      </c>
      <c r="G12" s="7">
        <v>73000</v>
      </c>
      <c r="H12" s="7">
        <v>2095.1</v>
      </c>
      <c r="I12" s="7">
        <v>5932.99</v>
      </c>
      <c r="J12" s="3"/>
      <c r="K12" s="7">
        <f>2219.2+431.6</f>
        <v>2650.7999999999997</v>
      </c>
      <c r="L12" s="7">
        <f t="shared" si="0"/>
        <v>10678.89</v>
      </c>
      <c r="M12" s="7">
        <f t="shared" si="1"/>
        <v>62321.11</v>
      </c>
    </row>
    <row r="13" spans="1:13">
      <c r="A13" s="6">
        <v>8</v>
      </c>
      <c r="B13" s="3" t="s">
        <v>26</v>
      </c>
      <c r="C13" s="3" t="s">
        <v>63</v>
      </c>
      <c r="D13" s="3" t="s">
        <v>28</v>
      </c>
      <c r="E13" s="3" t="s">
        <v>13</v>
      </c>
      <c r="F13" s="3" t="s">
        <v>14</v>
      </c>
      <c r="G13" s="7">
        <v>40000</v>
      </c>
      <c r="H13" s="7">
        <v>1148</v>
      </c>
      <c r="I13" s="3">
        <v>206.03</v>
      </c>
      <c r="J13" s="7">
        <v>1577.45</v>
      </c>
      <c r="K13" s="7">
        <f>1216+431.6</f>
        <v>1647.6</v>
      </c>
      <c r="L13" s="7">
        <f t="shared" si="0"/>
        <v>4579.08</v>
      </c>
      <c r="M13" s="7">
        <f t="shared" si="1"/>
        <v>35420.92</v>
      </c>
    </row>
    <row r="14" spans="1:13">
      <c r="A14" s="6">
        <v>9</v>
      </c>
      <c r="B14" s="3" t="s">
        <v>27</v>
      </c>
      <c r="C14" s="3" t="s">
        <v>63</v>
      </c>
      <c r="D14" s="3" t="s">
        <v>28</v>
      </c>
      <c r="E14" s="3" t="s">
        <v>13</v>
      </c>
      <c r="F14" s="3" t="s">
        <v>14</v>
      </c>
      <c r="G14" s="7">
        <v>40000</v>
      </c>
      <c r="H14" s="7">
        <v>1148</v>
      </c>
      <c r="I14" s="3">
        <v>442.65</v>
      </c>
      <c r="J14" s="8">
        <v>0</v>
      </c>
      <c r="K14" s="7">
        <f>1216+431.6</f>
        <v>1647.6</v>
      </c>
      <c r="L14" s="7">
        <f t="shared" si="0"/>
        <v>3238.25</v>
      </c>
      <c r="M14" s="7">
        <f t="shared" si="1"/>
        <v>36761.75</v>
      </c>
    </row>
    <row r="15" spans="1:13">
      <c r="A15" s="6">
        <v>10</v>
      </c>
      <c r="B15" s="3" t="s">
        <v>30</v>
      </c>
      <c r="C15" s="3" t="s">
        <v>64</v>
      </c>
      <c r="D15" s="3" t="s">
        <v>31</v>
      </c>
      <c r="E15" s="3" t="s">
        <v>13</v>
      </c>
      <c r="F15" s="3" t="s">
        <v>17</v>
      </c>
      <c r="G15" s="7">
        <v>36500</v>
      </c>
      <c r="H15" s="7">
        <v>1047.55</v>
      </c>
      <c r="I15" s="3"/>
      <c r="J15" s="7">
        <v>1577.45</v>
      </c>
      <c r="K15" s="7">
        <f>1109.6+431.6</f>
        <v>1541.1999999999998</v>
      </c>
      <c r="L15" s="7">
        <f t="shared" si="0"/>
        <v>4166.2</v>
      </c>
      <c r="M15" s="7">
        <f t="shared" si="1"/>
        <v>32333.8</v>
      </c>
    </row>
    <row r="16" spans="1:13">
      <c r="A16" s="6">
        <v>11</v>
      </c>
      <c r="B16" s="3" t="s">
        <v>32</v>
      </c>
      <c r="C16" s="3" t="s">
        <v>65</v>
      </c>
      <c r="D16" s="3" t="s">
        <v>74</v>
      </c>
      <c r="E16" s="3" t="s">
        <v>13</v>
      </c>
      <c r="F16" s="3" t="s">
        <v>14</v>
      </c>
      <c r="G16" s="7">
        <v>85000</v>
      </c>
      <c r="H16" s="7">
        <v>2439.5</v>
      </c>
      <c r="I16" s="7">
        <v>8577.06</v>
      </c>
      <c r="J16" s="8">
        <v>0</v>
      </c>
      <c r="K16" s="7">
        <f>2584+451.6</f>
        <v>3035.6</v>
      </c>
      <c r="L16" s="7">
        <f t="shared" si="0"/>
        <v>14052.16</v>
      </c>
      <c r="M16" s="7">
        <f t="shared" si="1"/>
        <v>70947.839999999997</v>
      </c>
    </row>
    <row r="17" spans="1:13">
      <c r="A17" s="6">
        <v>12</v>
      </c>
      <c r="B17" s="3" t="s">
        <v>33</v>
      </c>
      <c r="C17" s="3" t="s">
        <v>66</v>
      </c>
      <c r="D17" s="3" t="s">
        <v>35</v>
      </c>
      <c r="E17" s="3" t="s">
        <v>13</v>
      </c>
      <c r="F17" s="3" t="s">
        <v>14</v>
      </c>
      <c r="G17" s="7">
        <v>40000</v>
      </c>
      <c r="H17" s="7">
        <v>1148</v>
      </c>
      <c r="I17" s="3">
        <v>442.65</v>
      </c>
      <c r="J17" s="8">
        <v>0</v>
      </c>
      <c r="K17" s="7">
        <f>1216+674.08</f>
        <v>1890.08</v>
      </c>
      <c r="L17" s="7">
        <f t="shared" si="0"/>
        <v>3480.73</v>
      </c>
      <c r="M17" s="7">
        <f t="shared" si="1"/>
        <v>36519.269999999997</v>
      </c>
    </row>
    <row r="18" spans="1:13">
      <c r="A18" s="6">
        <v>13</v>
      </c>
      <c r="B18" s="3" t="s">
        <v>34</v>
      </c>
      <c r="C18" s="3" t="s">
        <v>66</v>
      </c>
      <c r="D18" s="3" t="s">
        <v>35</v>
      </c>
      <c r="E18" s="3" t="s">
        <v>13</v>
      </c>
      <c r="F18" s="3" t="s">
        <v>14</v>
      </c>
      <c r="G18" s="7">
        <v>40000</v>
      </c>
      <c r="H18" s="7">
        <v>1148</v>
      </c>
      <c r="I18" s="3">
        <v>442.65</v>
      </c>
      <c r="J18" s="8">
        <v>0</v>
      </c>
      <c r="K18" s="7">
        <v>1216</v>
      </c>
      <c r="L18" s="7">
        <f t="shared" si="0"/>
        <v>2806.65</v>
      </c>
      <c r="M18" s="7">
        <f t="shared" si="1"/>
        <v>37193.35</v>
      </c>
    </row>
    <row r="19" spans="1:13">
      <c r="A19" s="6">
        <v>14</v>
      </c>
      <c r="B19" s="3" t="s">
        <v>36</v>
      </c>
      <c r="C19" s="3" t="s">
        <v>67</v>
      </c>
      <c r="D19" s="3" t="s">
        <v>39</v>
      </c>
      <c r="E19" s="3" t="s">
        <v>13</v>
      </c>
      <c r="F19" s="3" t="s">
        <v>17</v>
      </c>
      <c r="G19" s="7">
        <v>85000</v>
      </c>
      <c r="H19" s="8">
        <v>2439.5</v>
      </c>
      <c r="I19" s="7">
        <v>8182.7</v>
      </c>
      <c r="J19" s="7">
        <v>1577.45</v>
      </c>
      <c r="K19" s="7">
        <v>2584</v>
      </c>
      <c r="L19" s="7">
        <f t="shared" si="0"/>
        <v>14783.650000000001</v>
      </c>
      <c r="M19" s="7">
        <f t="shared" si="1"/>
        <v>70216.350000000006</v>
      </c>
    </row>
    <row r="20" spans="1:13">
      <c r="A20" s="6">
        <v>15</v>
      </c>
      <c r="B20" s="3" t="s">
        <v>37</v>
      </c>
      <c r="C20" s="3" t="s">
        <v>68</v>
      </c>
      <c r="D20" s="3" t="s">
        <v>40</v>
      </c>
      <c r="E20" s="3" t="s">
        <v>13</v>
      </c>
      <c r="F20" s="3" t="s">
        <v>14</v>
      </c>
      <c r="G20" s="7">
        <v>60000</v>
      </c>
      <c r="H20" s="7">
        <v>1722</v>
      </c>
      <c r="I20" s="7">
        <v>3171.16</v>
      </c>
      <c r="J20" s="7">
        <v>1577.45</v>
      </c>
      <c r="K20" s="7">
        <f>1824+431.6</f>
        <v>2255.6</v>
      </c>
      <c r="L20" s="7">
        <f t="shared" si="0"/>
        <v>8726.2099999999991</v>
      </c>
      <c r="M20" s="7">
        <f t="shared" si="1"/>
        <v>51273.79</v>
      </c>
    </row>
    <row r="21" spans="1:13">
      <c r="A21" s="6">
        <v>16</v>
      </c>
      <c r="B21" s="3" t="s">
        <v>38</v>
      </c>
      <c r="C21" s="3" t="s">
        <v>67</v>
      </c>
      <c r="D21" s="3" t="s">
        <v>41</v>
      </c>
      <c r="E21" s="3" t="s">
        <v>13</v>
      </c>
      <c r="F21" s="3" t="s">
        <v>17</v>
      </c>
      <c r="G21" s="7">
        <v>55000</v>
      </c>
      <c r="H21" s="7">
        <v>1578.5</v>
      </c>
      <c r="I21" s="7">
        <v>2559.67</v>
      </c>
      <c r="J21" s="8">
        <v>0</v>
      </c>
      <c r="K21" s="7">
        <f>1672+431.6</f>
        <v>2103.6</v>
      </c>
      <c r="L21" s="7">
        <f t="shared" si="0"/>
        <v>6241.77</v>
      </c>
      <c r="M21" s="7">
        <f t="shared" si="1"/>
        <v>48758.229999999996</v>
      </c>
    </row>
    <row r="22" spans="1:13">
      <c r="A22" s="6">
        <v>17</v>
      </c>
      <c r="B22" s="3" t="s">
        <v>42</v>
      </c>
      <c r="C22" s="3" t="s">
        <v>69</v>
      </c>
      <c r="D22" s="3" t="s">
        <v>82</v>
      </c>
      <c r="E22" s="3" t="s">
        <v>13</v>
      </c>
      <c r="F22" s="3" t="s">
        <v>14</v>
      </c>
      <c r="G22" s="7">
        <v>112000</v>
      </c>
      <c r="H22" s="7">
        <v>3214.4</v>
      </c>
      <c r="I22" s="7">
        <v>14928.14</v>
      </c>
      <c r="J22" s="8">
        <v>0</v>
      </c>
      <c r="K22" s="7">
        <f>3404.8+451.6</f>
        <v>3856.4</v>
      </c>
      <c r="L22" s="7">
        <f t="shared" si="0"/>
        <v>21998.940000000002</v>
      </c>
      <c r="M22" s="7">
        <f t="shared" si="1"/>
        <v>90001.06</v>
      </c>
    </row>
    <row r="23" spans="1:13">
      <c r="A23" s="6">
        <v>18</v>
      </c>
      <c r="B23" s="3" t="s">
        <v>43</v>
      </c>
      <c r="C23" s="3" t="s">
        <v>69</v>
      </c>
      <c r="D23" s="3" t="s">
        <v>47</v>
      </c>
      <c r="E23" s="3" t="s">
        <v>13</v>
      </c>
      <c r="F23" s="3" t="s">
        <v>14</v>
      </c>
      <c r="G23" s="7">
        <v>23500</v>
      </c>
      <c r="H23" s="3">
        <v>674.45</v>
      </c>
      <c r="I23" s="8">
        <v>0</v>
      </c>
      <c r="J23" s="8">
        <v>0</v>
      </c>
      <c r="K23" s="8">
        <v>714.4</v>
      </c>
      <c r="L23" s="7">
        <f t="shared" si="0"/>
        <v>1388.85</v>
      </c>
      <c r="M23" s="7">
        <f t="shared" si="1"/>
        <v>22111.15</v>
      </c>
    </row>
    <row r="24" spans="1:13">
      <c r="A24" s="6">
        <v>19</v>
      </c>
      <c r="B24" s="3" t="s">
        <v>44</v>
      </c>
      <c r="C24" s="3" t="s">
        <v>48</v>
      </c>
      <c r="D24" s="3" t="s">
        <v>47</v>
      </c>
      <c r="E24" s="3" t="s">
        <v>13</v>
      </c>
      <c r="F24" s="3" t="s">
        <v>14</v>
      </c>
      <c r="G24" s="7">
        <v>23500</v>
      </c>
      <c r="H24" s="3">
        <v>674.45</v>
      </c>
      <c r="I24" s="8">
        <v>0</v>
      </c>
      <c r="J24" s="8">
        <v>0</v>
      </c>
      <c r="K24" s="8">
        <v>714.4</v>
      </c>
      <c r="L24" s="7">
        <f t="shared" si="0"/>
        <v>1388.85</v>
      </c>
      <c r="M24" s="7">
        <f t="shared" si="1"/>
        <v>22111.15</v>
      </c>
    </row>
    <row r="25" spans="1:13">
      <c r="A25" s="6">
        <v>20</v>
      </c>
      <c r="B25" s="3" t="s">
        <v>45</v>
      </c>
      <c r="C25" s="3" t="s">
        <v>70</v>
      </c>
      <c r="D25" s="3" t="s">
        <v>22</v>
      </c>
      <c r="E25" s="3" t="s">
        <v>13</v>
      </c>
      <c r="F25" s="3" t="s">
        <v>17</v>
      </c>
      <c r="G25" s="7">
        <v>36500</v>
      </c>
      <c r="H25" s="7">
        <v>1047.55</v>
      </c>
      <c r="I25" s="8">
        <v>0</v>
      </c>
      <c r="J25" s="8">
        <v>0</v>
      </c>
      <c r="K25" s="8">
        <v>1109.5999999999999</v>
      </c>
      <c r="L25" s="7">
        <f t="shared" si="0"/>
        <v>2157.1499999999996</v>
      </c>
      <c r="M25" s="7">
        <f t="shared" si="1"/>
        <v>34342.85</v>
      </c>
    </row>
    <row r="26" spans="1:13">
      <c r="A26" s="6">
        <v>22</v>
      </c>
      <c r="B26" s="3" t="s">
        <v>49</v>
      </c>
      <c r="C26" s="3" t="s">
        <v>72</v>
      </c>
      <c r="D26" s="3" t="s">
        <v>50</v>
      </c>
      <c r="E26" s="3" t="s">
        <v>13</v>
      </c>
      <c r="F26" s="3" t="s">
        <v>14</v>
      </c>
      <c r="G26" s="7">
        <v>60000</v>
      </c>
      <c r="H26" s="7">
        <v>1722</v>
      </c>
      <c r="I26" s="7">
        <v>3171.16</v>
      </c>
      <c r="J26" s="8">
        <v>1577.45</v>
      </c>
      <c r="K26" s="7">
        <f>1824+5824.26</f>
        <v>7648.26</v>
      </c>
      <c r="L26" s="7">
        <f t="shared" si="0"/>
        <v>14118.869999999999</v>
      </c>
      <c r="M26" s="7">
        <f t="shared" si="1"/>
        <v>45881.130000000005</v>
      </c>
    </row>
    <row r="27" spans="1:13">
      <c r="A27" s="6">
        <v>23</v>
      </c>
      <c r="B27" s="3" t="s">
        <v>53</v>
      </c>
      <c r="C27" s="3" t="s">
        <v>71</v>
      </c>
      <c r="D27" s="3" t="s">
        <v>78</v>
      </c>
      <c r="E27" s="3" t="s">
        <v>13</v>
      </c>
      <c r="F27" s="3" t="s">
        <v>14</v>
      </c>
      <c r="G27" s="7">
        <v>50000</v>
      </c>
      <c r="H27" s="7">
        <v>1435</v>
      </c>
      <c r="I27" s="7">
        <v>1617.38</v>
      </c>
      <c r="J27" s="8">
        <v>1577.45</v>
      </c>
      <c r="K27" s="3">
        <f>1520+674.08</f>
        <v>2194.08</v>
      </c>
      <c r="L27" s="7">
        <f t="shared" si="0"/>
        <v>6823.91</v>
      </c>
      <c r="M27" s="7">
        <f t="shared" si="1"/>
        <v>43176.09</v>
      </c>
    </row>
    <row r="28" spans="1:13">
      <c r="A28" s="6">
        <v>24</v>
      </c>
      <c r="B28" s="3" t="s">
        <v>51</v>
      </c>
      <c r="C28" s="3" t="s">
        <v>71</v>
      </c>
      <c r="D28" s="3" t="s">
        <v>58</v>
      </c>
      <c r="E28" s="3" t="s">
        <v>13</v>
      </c>
      <c r="F28" s="3" t="s">
        <v>14</v>
      </c>
      <c r="G28" s="7">
        <v>16000</v>
      </c>
      <c r="H28" s="3">
        <v>459.2</v>
      </c>
      <c r="I28" s="8">
        <v>0</v>
      </c>
      <c r="J28" s="8">
        <v>0</v>
      </c>
      <c r="K28" s="8">
        <v>486.4</v>
      </c>
      <c r="L28" s="7">
        <f t="shared" si="0"/>
        <v>945.59999999999991</v>
      </c>
      <c r="M28" s="7">
        <f t="shared" si="1"/>
        <v>15054.4</v>
      </c>
    </row>
    <row r="29" spans="1:13">
      <c r="A29" s="6">
        <v>25</v>
      </c>
      <c r="B29" s="3" t="s">
        <v>52</v>
      </c>
      <c r="C29" s="3" t="s">
        <v>71</v>
      </c>
      <c r="D29" s="3" t="s">
        <v>58</v>
      </c>
      <c r="E29" s="3" t="s">
        <v>13</v>
      </c>
      <c r="F29" s="3" t="s">
        <v>17</v>
      </c>
      <c r="G29" s="7">
        <v>16000</v>
      </c>
      <c r="H29" s="3">
        <v>459.2</v>
      </c>
      <c r="I29" s="8">
        <v>0</v>
      </c>
      <c r="J29" s="8">
        <v>0</v>
      </c>
      <c r="K29" s="8">
        <v>486.4</v>
      </c>
      <c r="L29" s="7">
        <f t="shared" si="0"/>
        <v>945.59999999999991</v>
      </c>
      <c r="M29" s="7">
        <f t="shared" si="1"/>
        <v>15054.4</v>
      </c>
    </row>
    <row r="30" spans="1:13">
      <c r="A30" s="6">
        <v>26</v>
      </c>
      <c r="B30" s="3" t="s">
        <v>54</v>
      </c>
      <c r="C30" s="3" t="s">
        <v>71</v>
      </c>
      <c r="D30" s="3" t="s">
        <v>59</v>
      </c>
      <c r="E30" s="3" t="s">
        <v>13</v>
      </c>
      <c r="F30" s="3" t="s">
        <v>14</v>
      </c>
      <c r="G30" s="7">
        <v>16000</v>
      </c>
      <c r="H30" s="3">
        <v>459.2</v>
      </c>
      <c r="I30" s="8">
        <v>0</v>
      </c>
      <c r="J30" s="8">
        <v>0</v>
      </c>
      <c r="K30" s="8">
        <v>486.4</v>
      </c>
      <c r="L30" s="7">
        <f t="shared" si="0"/>
        <v>945.59999999999991</v>
      </c>
      <c r="M30" s="7">
        <f t="shared" si="1"/>
        <v>15054.4</v>
      </c>
    </row>
    <row r="31" spans="1:13">
      <c r="A31" s="6">
        <v>27</v>
      </c>
      <c r="B31" s="3" t="s">
        <v>55</v>
      </c>
      <c r="C31" s="3" t="s">
        <v>71</v>
      </c>
      <c r="D31" s="3" t="s">
        <v>58</v>
      </c>
      <c r="E31" s="3" t="s">
        <v>13</v>
      </c>
      <c r="F31" s="3" t="s">
        <v>17</v>
      </c>
      <c r="G31" s="7">
        <v>16000</v>
      </c>
      <c r="H31" s="3">
        <v>459.2</v>
      </c>
      <c r="I31" s="8">
        <v>0</v>
      </c>
      <c r="J31" s="8">
        <v>0</v>
      </c>
      <c r="K31" s="8">
        <v>486.4</v>
      </c>
      <c r="L31" s="7">
        <f t="shared" si="0"/>
        <v>945.59999999999991</v>
      </c>
      <c r="M31" s="7">
        <f t="shared" si="1"/>
        <v>15054.4</v>
      </c>
    </row>
    <row r="32" spans="1:13">
      <c r="A32" s="6">
        <v>28</v>
      </c>
      <c r="B32" s="3" t="s">
        <v>56</v>
      </c>
      <c r="C32" s="3" t="s">
        <v>71</v>
      </c>
      <c r="D32" s="3" t="s">
        <v>47</v>
      </c>
      <c r="E32" s="3" t="s">
        <v>13</v>
      </c>
      <c r="F32" s="3" t="s">
        <v>14</v>
      </c>
      <c r="G32" s="7">
        <v>23500</v>
      </c>
      <c r="H32" s="3">
        <v>674.45</v>
      </c>
      <c r="I32" s="8">
        <v>0</v>
      </c>
      <c r="J32" s="8">
        <v>0</v>
      </c>
      <c r="K32" s="8">
        <v>714.4</v>
      </c>
      <c r="L32" s="7">
        <f t="shared" si="0"/>
        <v>1388.85</v>
      </c>
      <c r="M32" s="7">
        <f t="shared" si="1"/>
        <v>22111.15</v>
      </c>
    </row>
    <row r="33" spans="1:13">
      <c r="A33" s="6">
        <v>29</v>
      </c>
      <c r="B33" s="3" t="s">
        <v>57</v>
      </c>
      <c r="C33" s="3" t="s">
        <v>71</v>
      </c>
      <c r="D33" s="3" t="s">
        <v>58</v>
      </c>
      <c r="E33" s="3" t="s">
        <v>13</v>
      </c>
      <c r="F33" s="3" t="s">
        <v>17</v>
      </c>
      <c r="G33" s="7">
        <v>16000</v>
      </c>
      <c r="H33" s="3">
        <v>459.2</v>
      </c>
      <c r="I33" s="8">
        <v>0</v>
      </c>
      <c r="J33" s="8">
        <v>0</v>
      </c>
      <c r="K33" s="8">
        <v>486.4</v>
      </c>
      <c r="L33" s="7">
        <f t="shared" si="0"/>
        <v>945.59999999999991</v>
      </c>
      <c r="M33" s="7">
        <f t="shared" si="1"/>
        <v>15054.4</v>
      </c>
    </row>
    <row r="34" spans="1:13">
      <c r="A34" s="6">
        <v>30</v>
      </c>
      <c r="B34" s="3" t="s">
        <v>79</v>
      </c>
      <c r="C34" s="3" t="s">
        <v>71</v>
      </c>
      <c r="D34" s="3" t="s">
        <v>47</v>
      </c>
      <c r="E34" s="3" t="s">
        <v>13</v>
      </c>
      <c r="F34" s="3" t="s">
        <v>14</v>
      </c>
      <c r="G34" s="7">
        <v>21149.96</v>
      </c>
      <c r="H34" s="7">
        <v>607.01</v>
      </c>
      <c r="I34" s="7"/>
      <c r="J34" s="7"/>
      <c r="K34" s="7">
        <v>642.96</v>
      </c>
      <c r="L34" s="7">
        <f t="shared" si="0"/>
        <v>1249.97</v>
      </c>
      <c r="M34" s="7">
        <f t="shared" si="1"/>
        <v>19899.989999999998</v>
      </c>
    </row>
    <row r="35" spans="1:13">
      <c r="A35" s="1"/>
      <c r="L35" s="2"/>
      <c r="M35" s="2"/>
    </row>
    <row r="36" spans="1:13">
      <c r="A36" s="1"/>
      <c r="L36" s="2"/>
      <c r="M36" s="2"/>
    </row>
    <row r="37" spans="1:13">
      <c r="A37" s="1"/>
      <c r="L37" s="2"/>
      <c r="M37" s="2"/>
    </row>
    <row r="38" spans="1:13">
      <c r="A38" s="1"/>
      <c r="L38" s="2"/>
      <c r="M38" s="2"/>
    </row>
  </sheetData>
  <mergeCells count="4">
    <mergeCell ref="A1:M1"/>
    <mergeCell ref="A3:M3"/>
    <mergeCell ref="A4:M4"/>
    <mergeCell ref="A2:M2"/>
  </mergeCells>
  <pageMargins left="0.7" right="0.7" top="0.46" bottom="0.4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2023-07-31T19:03:43Z</cp:lastPrinted>
  <dcterms:created xsi:type="dcterms:W3CDTF">2023-07-31T13:20:34Z</dcterms:created>
  <dcterms:modified xsi:type="dcterms:W3CDTF">2023-07-31T19:05:59Z</dcterms:modified>
</cp:coreProperties>
</file>